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715" windowHeight="9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B8"/>
  <c r="G8" s="1"/>
  <c r="S4"/>
  <c r="T4" s="1"/>
  <c r="U4" s="1"/>
  <c r="J4" l="1"/>
  <c r="B10" s="1"/>
  <c r="L4" l="1"/>
  <c r="M4" s="1"/>
  <c r="N4" s="1"/>
  <c r="O4" s="1"/>
  <c r="P4"/>
  <c r="Q4" s="1"/>
  <c r="R4" s="1"/>
  <c r="E12" l="1"/>
  <c r="E10" s="1"/>
  <c r="G10" s="1"/>
  <c r="G16" s="1"/>
  <c r="G18" s="1"/>
  <c r="G12"/>
</calcChain>
</file>

<file path=xl/sharedStrings.xml><?xml version="1.0" encoding="utf-8"?>
<sst xmlns="http://schemas.openxmlformats.org/spreadsheetml/2006/main" count="31" uniqueCount="22">
  <si>
    <t>利息・遅延損害金が発生する期間</t>
    <rPh sb="0" eb="2">
      <t>リソク</t>
    </rPh>
    <rPh sb="3" eb="5">
      <t>チエン</t>
    </rPh>
    <rPh sb="5" eb="8">
      <t>ソンガイキン</t>
    </rPh>
    <rPh sb="9" eb="11">
      <t>ハッセイ</t>
    </rPh>
    <rPh sb="13" eb="15">
      <t>キカン</t>
    </rPh>
    <phoneticPr fontId="2"/>
  </si>
  <si>
    <t>から</t>
    <phoneticPr fontId="2"/>
  </si>
  <si>
    <t>まで</t>
    <phoneticPr fontId="2"/>
  </si>
  <si>
    <t>利率</t>
    <rPh sb="0" eb="2">
      <t>リリツ</t>
    </rPh>
    <phoneticPr fontId="2"/>
  </si>
  <si>
    <t>％</t>
    <phoneticPr fontId="2"/>
  </si>
  <si>
    <t>年に満つる期間</t>
    <rPh sb="0" eb="1">
      <t>ネン</t>
    </rPh>
    <rPh sb="2" eb="3">
      <t>ミツル</t>
    </rPh>
    <rPh sb="5" eb="7">
      <t>キカン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</si>
  <si>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</si>
  <si>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</si>
  <si>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元本</t>
    <rPh sb="0" eb="2">
      <t>ガンポン</t>
    </rPh>
    <phoneticPr fontId="2"/>
  </si>
  <si>
    <t>利息・遅延損害金</t>
    <rPh sb="0" eb="2">
      <t>リソク</t>
    </rPh>
    <rPh sb="3" eb="5">
      <t>チエン</t>
    </rPh>
    <rPh sb="5" eb="8">
      <t>ソンガイキン</t>
    </rPh>
    <phoneticPr fontId="2"/>
  </si>
  <si>
    <t>年に満たない期間</t>
    <rPh sb="0" eb="1">
      <t>ネン</t>
    </rPh>
    <rPh sb="2" eb="3">
      <t>ミ</t>
    </rPh>
    <rPh sb="6" eb="8">
      <t>キカン</t>
    </rPh>
    <phoneticPr fontId="2"/>
  </si>
  <si>
    <t>日</t>
    <rPh sb="0" eb="1">
      <t>ニチ</t>
    </rPh>
    <phoneticPr fontId="2"/>
  </si>
  <si>
    <t>年に満つる期間の終期</t>
    <rPh sb="0" eb="1">
      <t>ネン</t>
    </rPh>
    <rPh sb="2" eb="3">
      <t>ミツル</t>
    </rPh>
    <rPh sb="5" eb="7">
      <t>キカン</t>
    </rPh>
    <rPh sb="8" eb="10">
      <t>シュウキ</t>
    </rPh>
    <phoneticPr fontId="2"/>
  </si>
  <si>
    <t>閏年を含まない部分</t>
    <rPh sb="0" eb="1">
      <t>ウルウ</t>
    </rPh>
    <rPh sb="1" eb="2">
      <t>トシ</t>
    </rPh>
    <rPh sb="3" eb="4">
      <t>フク</t>
    </rPh>
    <rPh sb="7" eb="9">
      <t>ブブン</t>
    </rPh>
    <phoneticPr fontId="2"/>
  </si>
  <si>
    <t>閏年を含む部分</t>
    <rPh sb="0" eb="1">
      <t>ウルウ</t>
    </rPh>
    <rPh sb="1" eb="2">
      <t>トシ</t>
    </rPh>
    <rPh sb="3" eb="4">
      <t>フク</t>
    </rPh>
    <rPh sb="5" eb="7">
      <t>ブブン</t>
    </rPh>
    <phoneticPr fontId="2"/>
  </si>
  <si>
    <t>閏年の判定</t>
    <rPh sb="0" eb="1">
      <t>ウルウ</t>
    </rPh>
    <rPh sb="1" eb="2">
      <t>トシ</t>
    </rPh>
    <rPh sb="3" eb="5">
      <t>ハンテイ</t>
    </rPh>
    <phoneticPr fontId="2"/>
  </si>
  <si>
    <t>最後の元旦</t>
    <rPh sb="0" eb="2">
      <t>サイゴ</t>
    </rPh>
    <rPh sb="3" eb="5">
      <t>ガンタン</t>
    </rPh>
    <phoneticPr fontId="2"/>
  </si>
  <si>
    <t>年に満たない期間に入っている元旦</t>
    <rPh sb="0" eb="1">
      <t>トシ</t>
    </rPh>
    <rPh sb="2" eb="3">
      <t>ミ</t>
    </rPh>
    <rPh sb="6" eb="8">
      <t>キカン</t>
    </rPh>
    <rPh sb="9" eb="10">
      <t>ハイ</t>
    </rPh>
    <rPh sb="14" eb="16">
      <t>ガンタン</t>
    </rPh>
    <phoneticPr fontId="2"/>
  </si>
  <si>
    <t>年に満たない期間の元旦以降の期間</t>
    <rPh sb="0" eb="1">
      <t>トシ</t>
    </rPh>
    <rPh sb="2" eb="3">
      <t>ミ</t>
    </rPh>
    <rPh sb="6" eb="8">
      <t>キカン</t>
    </rPh>
    <rPh sb="9" eb="11">
      <t>ガンタン</t>
    </rPh>
    <rPh sb="11" eb="13">
      <t>イコウ</t>
    </rPh>
    <rPh sb="14" eb="16">
      <t>キカン</t>
    </rPh>
    <phoneticPr fontId="2"/>
  </si>
  <si>
    <t>年に満たない期間の元旦より前の期間</t>
    <rPh sb="0" eb="1">
      <t>トシ</t>
    </rPh>
    <rPh sb="2" eb="3">
      <t>ミ</t>
    </rPh>
    <rPh sb="6" eb="8">
      <t>キカン</t>
    </rPh>
    <rPh sb="9" eb="11">
      <t>ガンタン</t>
    </rPh>
    <rPh sb="13" eb="14">
      <t>マエ</t>
    </rPh>
    <rPh sb="15" eb="17">
      <t>キカン</t>
    </rPh>
    <phoneticPr fontId="2"/>
  </si>
  <si>
    <t>利息・遅延損害金（合計）</t>
    <rPh sb="0" eb="2">
      <t>リソク</t>
    </rPh>
    <rPh sb="3" eb="5">
      <t>チエン</t>
    </rPh>
    <rPh sb="5" eb="8">
      <t>ソンガイキン</t>
    </rPh>
    <rPh sb="9" eb="11">
      <t>ゴウケイ</t>
    </rPh>
    <phoneticPr fontId="2"/>
  </si>
  <si>
    <t>元本＋利息・遅延損害金（合計）</t>
    <rPh sb="0" eb="2">
      <t>ガンポン</t>
    </rPh>
    <rPh sb="3" eb="5">
      <t>リソク</t>
    </rPh>
    <rPh sb="6" eb="8">
      <t>チエン</t>
    </rPh>
    <rPh sb="8" eb="11">
      <t>ソンガイキン</t>
    </rPh>
    <rPh sb="12" eb="14">
      <t>ゴウケイ</t>
    </rPh>
    <phoneticPr fontId="2"/>
  </si>
</sst>
</file>

<file path=xl/styles.xml><?xml version="1.0" encoding="utf-8"?>
<styleSheet xmlns="http://schemas.openxmlformats.org/spreadsheetml/2006/main">
  <numFmts count="2">
    <numFmt numFmtId="176" formatCode="[$-411]ge\.m\.d;@"/>
    <numFmt numFmtId="177" formatCode="0_);[Red]\(0\)"/>
  </numFmts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8" fontId="0" fillId="2" borderId="7" xfId="1" applyFont="1" applyFill="1" applyBorder="1">
      <alignment vertical="center"/>
    </xf>
    <xf numFmtId="0" fontId="0" fillId="0" borderId="8" xfId="0" applyBorder="1">
      <alignment vertical="center"/>
    </xf>
    <xf numFmtId="57" fontId="0" fillId="2" borderId="8" xfId="0" applyNumberFormat="1" applyFill="1" applyBorder="1">
      <alignment vertical="center"/>
    </xf>
    <xf numFmtId="57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2" xfId="0" applyBorder="1">
      <alignment vertical="center"/>
    </xf>
    <xf numFmtId="57" fontId="0" fillId="0" borderId="12" xfId="0" applyNumberFormat="1" applyBorder="1">
      <alignment vertical="center"/>
    </xf>
    <xf numFmtId="57" fontId="0" fillId="2" borderId="7" xfId="0" applyNumberFormat="1" applyFill="1" applyBorder="1">
      <alignment vertical="center"/>
    </xf>
    <xf numFmtId="0" fontId="0" fillId="0" borderId="13" xfId="0" applyBorder="1">
      <alignment vertical="center"/>
    </xf>
    <xf numFmtId="0" fontId="0" fillId="2" borderId="7" xfId="0" applyFill="1" applyBorder="1">
      <alignment vertical="center"/>
    </xf>
    <xf numFmtId="38" fontId="0" fillId="0" borderId="0" xfId="1" applyFont="1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1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1" xfId="0" applyBorder="1">
      <alignment vertical="center"/>
    </xf>
    <xf numFmtId="38" fontId="0" fillId="0" borderId="1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38" fontId="0" fillId="0" borderId="8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161925</xdr:rowOff>
    </xdr:from>
    <xdr:to>
      <xdr:col>4</xdr:col>
      <xdr:colOff>0</xdr:colOff>
      <xdr:row>8</xdr:row>
      <xdr:rowOff>161925</xdr:rowOff>
    </xdr:to>
    <xdr:cxnSp macro="">
      <xdr:nvCxnSpPr>
        <xdr:cNvPr id="3" name="直線矢印コネクタ 2"/>
        <xdr:cNvCxnSpPr/>
      </xdr:nvCxnSpPr>
      <xdr:spPr>
        <a:xfrm>
          <a:off x="2057400" y="1581150"/>
          <a:ext cx="7239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161925</xdr:rowOff>
    </xdr:from>
    <xdr:to>
      <xdr:col>4</xdr:col>
      <xdr:colOff>0</xdr:colOff>
      <xdr:row>11</xdr:row>
      <xdr:rowOff>9525</xdr:rowOff>
    </xdr:to>
    <xdr:cxnSp macro="">
      <xdr:nvCxnSpPr>
        <xdr:cNvPr id="6" name="直線矢印コネクタ 5"/>
        <xdr:cNvCxnSpPr/>
      </xdr:nvCxnSpPr>
      <xdr:spPr>
        <a:xfrm>
          <a:off x="2047875" y="1581150"/>
          <a:ext cx="73342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0</xdr:rowOff>
    </xdr:from>
    <xdr:to>
      <xdr:col>6</xdr:col>
      <xdr:colOff>0</xdr:colOff>
      <xdr:row>7</xdr:row>
      <xdr:rowOff>0</xdr:rowOff>
    </xdr:to>
    <xdr:cxnSp macro="">
      <xdr:nvCxnSpPr>
        <xdr:cNvPr id="9" name="直線矢印コネクタ 8"/>
        <xdr:cNvCxnSpPr/>
      </xdr:nvCxnSpPr>
      <xdr:spPr>
        <a:xfrm>
          <a:off x="2057400" y="1057275"/>
          <a:ext cx="20955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12</xdr:row>
      <xdr:rowOff>38100</xdr:rowOff>
    </xdr:from>
    <xdr:to>
      <xdr:col>7</xdr:col>
      <xdr:colOff>275082</xdr:colOff>
      <xdr:row>13</xdr:row>
      <xdr:rowOff>152400</xdr:rowOff>
    </xdr:to>
    <xdr:sp macro="" textlink="">
      <xdr:nvSpPr>
        <xdr:cNvPr id="11" name="下矢印 10"/>
        <xdr:cNvSpPr/>
      </xdr:nvSpPr>
      <xdr:spPr>
        <a:xfrm>
          <a:off x="4629150" y="2200275"/>
          <a:ext cx="484632" cy="295275"/>
        </a:xfrm>
        <a:prstGeom prst="down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19"/>
  <sheetViews>
    <sheetView tabSelected="1" workbookViewId="0">
      <selection activeCell="W15" sqref="W15"/>
    </sheetView>
  </sheetViews>
  <sheetFormatPr defaultRowHeight="13.5"/>
  <cols>
    <col min="4" max="4" width="9.5" bestFit="1" customWidth="1"/>
    <col min="10" max="13" width="20.75" hidden="1" customWidth="1"/>
    <col min="14" max="15" width="34.5" hidden="1" customWidth="1"/>
    <col min="16" max="21" width="20.75" hidden="1" customWidth="1"/>
  </cols>
  <sheetData>
    <row r="2" spans="2:21" ht="14.25" thickBot="1"/>
    <row r="3" spans="2:21" ht="14.25" thickTop="1">
      <c r="B3" s="28" t="s">
        <v>8</v>
      </c>
      <c r="C3" s="35"/>
      <c r="D3" s="28" t="s">
        <v>0</v>
      </c>
      <c r="E3" s="35"/>
      <c r="F3" s="35"/>
      <c r="G3" s="35"/>
      <c r="H3" s="28" t="s">
        <v>3</v>
      </c>
      <c r="I3" s="29"/>
      <c r="J3" s="15" t="s">
        <v>12</v>
      </c>
      <c r="K3" s="4" t="s">
        <v>16</v>
      </c>
      <c r="L3" s="34" t="s">
        <v>17</v>
      </c>
      <c r="M3" s="36"/>
      <c r="N3" s="5" t="s">
        <v>19</v>
      </c>
      <c r="O3" s="5" t="s">
        <v>18</v>
      </c>
      <c r="P3" s="34" t="s">
        <v>15</v>
      </c>
      <c r="Q3" s="35"/>
      <c r="R3" s="35"/>
      <c r="S3" s="35"/>
      <c r="T3" s="35"/>
      <c r="U3" s="29"/>
    </row>
    <row r="4" spans="2:21" ht="14.25" thickBot="1">
      <c r="B4" s="6">
        <v>100000</v>
      </c>
      <c r="C4" s="7" t="s">
        <v>7</v>
      </c>
      <c r="D4" s="17">
        <v>38931</v>
      </c>
      <c r="E4" s="7" t="s">
        <v>1</v>
      </c>
      <c r="F4" s="8">
        <v>39493</v>
      </c>
      <c r="G4" s="7" t="s">
        <v>2</v>
      </c>
      <c r="H4" s="19">
        <v>18</v>
      </c>
      <c r="I4" s="18" t="s">
        <v>4</v>
      </c>
      <c r="J4" s="16">
        <f>EDATE(D4,B8*12)-1</f>
        <v>39295</v>
      </c>
      <c r="K4" s="9">
        <f>DATE(YEAR(F4),1,1)</f>
        <v>39448</v>
      </c>
      <c r="L4" s="10">
        <f>K4-J4</f>
        <v>153</v>
      </c>
      <c r="M4" s="10">
        <f>IF(L4&gt;0,K4,"入らない")</f>
        <v>39448</v>
      </c>
      <c r="N4" s="10">
        <f>IF(M4="入らない",0,K4-J4-1)</f>
        <v>152</v>
      </c>
      <c r="O4" s="10">
        <f>B10-N4</f>
        <v>46</v>
      </c>
      <c r="P4" s="11">
        <f>J4</f>
        <v>39295</v>
      </c>
      <c r="Q4" s="12">
        <f>YEAR(P4)</f>
        <v>2007</v>
      </c>
      <c r="R4" s="13" t="str">
        <f>IF(DAY(DATE(Q4,2,29))=29,"閏年である","閏年でない")</f>
        <v>閏年でない</v>
      </c>
      <c r="S4" s="11">
        <f>F4</f>
        <v>39493</v>
      </c>
      <c r="T4" s="12">
        <f>YEAR(S4)</f>
        <v>2008</v>
      </c>
      <c r="U4" s="14" t="str">
        <f>IF(DAY(DATE(T4,2,29))=29,"閏年である","閏年でない")</f>
        <v>閏年である</v>
      </c>
    </row>
    <row r="5" spans="2:21" ht="14.25" thickTop="1"/>
    <row r="6" spans="2:21" ht="14.25" thickBot="1"/>
    <row r="7" spans="2:21" ht="14.25" thickTop="1">
      <c r="B7" s="28" t="s">
        <v>5</v>
      </c>
      <c r="C7" s="29"/>
      <c r="D7" s="37"/>
      <c r="E7" s="37"/>
      <c r="G7" s="28" t="s">
        <v>9</v>
      </c>
      <c r="H7" s="29"/>
    </row>
    <row r="8" spans="2:21" ht="14.25" thickBot="1">
      <c r="B8" s="21">
        <f>DATEDIF(D4,F4+1,"y")</f>
        <v>1</v>
      </c>
      <c r="C8" s="18" t="s">
        <v>6</v>
      </c>
      <c r="D8" s="20"/>
      <c r="E8" s="3"/>
      <c r="G8" s="22">
        <f>ROUNDDOWN(B4*H4/100*B8,0)</f>
        <v>18000</v>
      </c>
      <c r="H8" s="18" t="s">
        <v>7</v>
      </c>
    </row>
    <row r="9" spans="2:21" ht="14.25" thickTop="1">
      <c r="B9" s="38" t="s">
        <v>10</v>
      </c>
      <c r="C9" s="39"/>
      <c r="D9" s="2"/>
      <c r="E9" s="28" t="s">
        <v>13</v>
      </c>
      <c r="F9" s="29"/>
      <c r="G9" s="35" t="s">
        <v>9</v>
      </c>
      <c r="H9" s="29"/>
      <c r="L9" s="1"/>
      <c r="M9" s="1"/>
      <c r="N9" s="1"/>
      <c r="O9" s="1"/>
      <c r="P9" s="1"/>
    </row>
    <row r="10" spans="2:21" ht="14.25" thickBot="1">
      <c r="B10" s="21">
        <f>DATEDIF(J4,F4,"D")</f>
        <v>198</v>
      </c>
      <c r="C10" s="18" t="s">
        <v>11</v>
      </c>
      <c r="E10" s="25">
        <f>B10-E12</f>
        <v>152</v>
      </c>
      <c r="F10" s="23" t="s">
        <v>11</v>
      </c>
      <c r="G10" s="20">
        <f>ROUNDDOWN(B4*H4/100*E10/365,0)</f>
        <v>7495</v>
      </c>
      <c r="H10" s="23" t="s">
        <v>7</v>
      </c>
    </row>
    <row r="11" spans="2:21" ht="14.25" thickTop="1">
      <c r="E11" s="28" t="s">
        <v>14</v>
      </c>
      <c r="F11" s="29"/>
      <c r="G11" s="35" t="s">
        <v>9</v>
      </c>
      <c r="H11" s="29"/>
    </row>
    <row r="12" spans="2:21" ht="14.25" thickBot="1">
      <c r="B12" s="2"/>
      <c r="C12" s="2"/>
      <c r="D12" s="2"/>
      <c r="E12" s="24">
        <f>IF(R4="閏年である",N4,0)+IF(U4="閏年である",O4,0)</f>
        <v>46</v>
      </c>
      <c r="F12" s="18" t="s">
        <v>11</v>
      </c>
      <c r="G12" s="40">
        <f>ROUNDDOWN(B4*H4/100*E12/366,0)</f>
        <v>2262</v>
      </c>
      <c r="H12" s="18" t="s">
        <v>7</v>
      </c>
    </row>
    <row r="13" spans="2:21" ht="14.25" thickTop="1"/>
    <row r="14" spans="2:21" ht="14.25" thickBot="1"/>
    <row r="15" spans="2:21" ht="14.25" thickTop="1">
      <c r="G15" s="32" t="s">
        <v>20</v>
      </c>
      <c r="H15" s="33"/>
      <c r="I15" s="3"/>
      <c r="J15" s="3"/>
    </row>
    <row r="16" spans="2:21" ht="14.25" thickBot="1">
      <c r="G16" s="27">
        <f>G8+G10+G12</f>
        <v>27757</v>
      </c>
      <c r="H16" s="26" t="s">
        <v>7</v>
      </c>
      <c r="I16" s="3"/>
      <c r="J16" s="3"/>
    </row>
    <row r="17" spans="7:10" ht="14.25" thickTop="1">
      <c r="G17" s="30" t="s">
        <v>21</v>
      </c>
      <c r="H17" s="31"/>
      <c r="I17" s="3"/>
      <c r="J17" s="3"/>
    </row>
    <row r="18" spans="7:10" ht="14.25" thickBot="1">
      <c r="G18" s="27">
        <f>B4+G16</f>
        <v>127757</v>
      </c>
      <c r="H18" s="26" t="s">
        <v>7</v>
      </c>
      <c r="I18" s="3"/>
      <c r="J18" s="3"/>
    </row>
    <row r="19" spans="7:10" ht="14.25" thickTop="1"/>
  </sheetData>
  <mergeCells count="15">
    <mergeCell ref="B7:C7"/>
    <mergeCell ref="D7:E7"/>
    <mergeCell ref="B3:C3"/>
    <mergeCell ref="B9:C9"/>
    <mergeCell ref="E9:F9"/>
    <mergeCell ref="G7:H7"/>
    <mergeCell ref="G17:H17"/>
    <mergeCell ref="G15:H15"/>
    <mergeCell ref="E11:F11"/>
    <mergeCell ref="P3:U3"/>
    <mergeCell ref="L3:M3"/>
    <mergeCell ref="G9:H9"/>
    <mergeCell ref="G11:H11"/>
    <mergeCell ref="D3:G3"/>
    <mergeCell ref="H3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ho-50</dc:creator>
  <cp:lastModifiedBy>ho-50</cp:lastModifiedBy>
  <dcterms:created xsi:type="dcterms:W3CDTF">2017-11-12T07:03:26Z</dcterms:created>
  <dcterms:modified xsi:type="dcterms:W3CDTF">2017-11-12T08:57:21Z</dcterms:modified>
</cp:coreProperties>
</file>